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3/2023/Mock and AMP 2023/CP3 AMP 2023/CP3 Mock 3 2023/"/>
    </mc:Choice>
  </mc:AlternateContent>
  <xr:revisionPtr revIDLastSave="22" documentId="8_{7AD17680-853B-4EFD-B9C5-A18FDE52E239}" xr6:coauthVersionLast="47" xr6:coauthVersionMax="47" xr10:uidLastSave="{29D1D472-D3B7-426D-A0C4-46A300F962C9}"/>
  <bookViews>
    <workbookView xWindow="-110" yWindow="-110" windowWidth="19420" windowHeight="10420" xr2:uid="{00000000-000D-0000-FFFF-FFFF00000000}"/>
  </bookViews>
  <sheets>
    <sheet name="Fund transactions for N Patel" sheetId="3" r:id="rId1"/>
    <sheet name="Equity breakdown" sheetId="1" r:id="rId2"/>
    <sheet name="ProtectAll Unit Prices 2022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2" i="2"/>
  <c r="B8" i="2"/>
  <c r="B7" i="2"/>
  <c r="B6" i="2"/>
  <c r="B2" i="2"/>
  <c r="D18" i="3"/>
  <c r="D17" i="3"/>
  <c r="D16" i="3"/>
  <c r="E16" i="3" s="1"/>
  <c r="D12" i="3"/>
  <c r="E12" i="3" s="1"/>
  <c r="D11" i="3"/>
  <c r="E11" i="3" s="1"/>
  <c r="D10" i="3"/>
  <c r="D6" i="3"/>
  <c r="E6" i="3" s="1"/>
  <c r="E17" i="3"/>
  <c r="E15" i="3"/>
  <c r="E14" i="3"/>
  <c r="E13" i="3"/>
  <c r="E10" i="3"/>
  <c r="E9" i="3"/>
  <c r="E8" i="3"/>
  <c r="E7" i="3"/>
  <c r="D8" i="1"/>
  <c r="E20" i="3" l="1"/>
  <c r="E22" i="3" s="1"/>
</calcChain>
</file>

<file path=xl/sharedStrings.xml><?xml version="1.0" encoding="utf-8"?>
<sst xmlns="http://schemas.openxmlformats.org/spreadsheetml/2006/main" count="34" uniqueCount="21">
  <si>
    <t>Amount £</t>
  </si>
  <si>
    <t>Number of units</t>
  </si>
  <si>
    <t>Total units brought forward</t>
  </si>
  <si>
    <t>Equity fund investment</t>
  </si>
  <si>
    <t>Date</t>
  </si>
  <si>
    <t>Equity unit price (p)</t>
  </si>
  <si>
    <t>Units bought/sold</t>
  </si>
  <si>
    <t>Regular investment</t>
  </si>
  <si>
    <t>Total units held at 31 Dec 2022</t>
  </si>
  <si>
    <t>Fund value at 31 Dec 2022</t>
  </si>
  <si>
    <t>Equity fund asset breakdown</t>
  </si>
  <si>
    <t>UK equity shares (45%)</t>
  </si>
  <si>
    <t>European equity shares (22%)</t>
  </si>
  <si>
    <t>North-American equity shares (10%)</t>
  </si>
  <si>
    <t>Japanese equity shares (10%)</t>
  </si>
  <si>
    <t>Pacific (ex-Japan) equity shares (8%)</t>
  </si>
  <si>
    <t>Emerging markets equity shares (5%)</t>
  </si>
  <si>
    <t>Equity fund unit price (p)</t>
  </si>
  <si>
    <t>Bond fund unit price (p)</t>
  </si>
  <si>
    <t>Indirect property fund unit price (p)</t>
  </si>
  <si>
    <t>Cash fund unit price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</si>
</sst>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15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Equity fund asset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'Equity breakdown'!$A$2:$A$7</c:f>
              <c:strCache>
                <c:ptCount val="6"/>
                <c:pt idx="0">
                  <c:v>UK equity shares (45%)</c:v>
                </c:pt>
                <c:pt idx="1">
                  <c:v>European equity shares (22%)</c:v>
                </c:pt>
                <c:pt idx="2">
                  <c:v>North-American equity shares (10%)</c:v>
                </c:pt>
                <c:pt idx="3">
                  <c:v>Japanese equity shares (10%)</c:v>
                </c:pt>
                <c:pt idx="4">
                  <c:v>Pacific (ex-Japan) equity shares (8%)</c:v>
                </c:pt>
                <c:pt idx="5">
                  <c:v>Emerging markets equity shares (5%)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FC-44D5-BAF2-52FC9C9AA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FC-44D5-BAF2-52FC9C9AA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FC-44D5-BAF2-52FC9C9AA4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FC-44D5-BAF2-52FC9C9AA4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FC-44D5-BAF2-52FC9C9AA4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FC-44D5-BAF2-52FC9C9AA4B0}"/>
              </c:ext>
            </c:extLst>
          </c:dPt>
          <c:cat>
            <c:strRef>
              <c:f>'Equity breakdown'!$A$2:$A$7</c:f>
              <c:strCache>
                <c:ptCount val="6"/>
                <c:pt idx="0">
                  <c:v>UK equity shares (45%)</c:v>
                </c:pt>
                <c:pt idx="1">
                  <c:v>European equity shares (22%)</c:v>
                </c:pt>
                <c:pt idx="2">
                  <c:v>North-American equity shares (10%)</c:v>
                </c:pt>
                <c:pt idx="3">
                  <c:v>Japanese equity shares (10%)</c:v>
                </c:pt>
                <c:pt idx="4">
                  <c:v>Pacific (ex-Japan) equity shares (8%)</c:v>
                </c:pt>
                <c:pt idx="5">
                  <c:v>Emerging markets equity shares (5%)</c:v>
                </c:pt>
              </c:strCache>
            </c:strRef>
          </c:cat>
          <c:val>
            <c:numRef>
              <c:f>'Equity breakdown'!$D$2:$D$7</c:f>
              <c:numCache>
                <c:formatCode>General</c:formatCode>
                <c:ptCount val="6"/>
                <c:pt idx="0">
                  <c:v>45</c:v>
                </c:pt>
                <c:pt idx="1">
                  <c:v>22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FC-44D5-BAF2-52FC9C9A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47625</xdr:rowOff>
    </xdr:from>
    <xdr:to>
      <xdr:col>5</xdr:col>
      <xdr:colOff>609600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E13" sqref="E13"/>
    </sheetView>
  </sheetViews>
  <sheetFormatPr defaultRowHeight="14.5" x14ac:dyDescent="0.35"/>
  <cols>
    <col min="1" max="1" width="20.7265625" customWidth="1"/>
    <col min="2" max="2" width="9.7265625" bestFit="1" customWidth="1"/>
    <col min="3" max="3" width="12.1796875" customWidth="1"/>
    <col min="4" max="4" width="17.54296875" customWidth="1"/>
    <col min="5" max="5" width="16.453125" customWidth="1"/>
  </cols>
  <sheetData>
    <row r="1" spans="1:5" x14ac:dyDescent="0.35">
      <c r="C1" s="8" t="s">
        <v>0</v>
      </c>
      <c r="E1" s="8" t="s">
        <v>1</v>
      </c>
    </row>
    <row r="2" spans="1:5" x14ac:dyDescent="0.35">
      <c r="A2" t="s">
        <v>2</v>
      </c>
      <c r="C2" s="8">
        <v>0</v>
      </c>
      <c r="D2" s="8"/>
      <c r="E2" s="8">
        <v>0</v>
      </c>
    </row>
    <row r="4" spans="1:5" x14ac:dyDescent="0.35">
      <c r="A4" t="s">
        <v>3</v>
      </c>
      <c r="B4" s="10">
        <v>2022</v>
      </c>
    </row>
    <row r="5" spans="1:5" x14ac:dyDescent="0.35">
      <c r="B5" s="8" t="s">
        <v>4</v>
      </c>
      <c r="C5" s="8" t="s">
        <v>0</v>
      </c>
      <c r="D5" s="8" t="s">
        <v>5</v>
      </c>
      <c r="E5" s="8" t="s">
        <v>6</v>
      </c>
    </row>
    <row r="6" spans="1:5" x14ac:dyDescent="0.35">
      <c r="A6" t="s">
        <v>7</v>
      </c>
      <c r="B6" s="9">
        <v>43466</v>
      </c>
      <c r="C6" s="11">
        <v>1000</v>
      </c>
      <c r="D6" s="3">
        <f>156.54*2</f>
        <v>313.08</v>
      </c>
      <c r="E6" s="8">
        <f>C6/D6*100</f>
        <v>319.40718027341256</v>
      </c>
    </row>
    <row r="7" spans="1:5" x14ac:dyDescent="0.35">
      <c r="A7" t="s">
        <v>7</v>
      </c>
      <c r="B7" s="9">
        <v>43497</v>
      </c>
      <c r="C7" s="11">
        <v>1000</v>
      </c>
      <c r="D7" s="3">
        <v>325.51</v>
      </c>
      <c r="E7" s="8">
        <f t="shared" ref="E7:E17" si="0">C7/D7*100</f>
        <v>307.21022395625323</v>
      </c>
    </row>
    <row r="8" spans="1:5" x14ac:dyDescent="0.35">
      <c r="A8" t="s">
        <v>7</v>
      </c>
      <c r="B8" s="9">
        <v>43525</v>
      </c>
      <c r="C8" s="11">
        <v>1000</v>
      </c>
      <c r="D8" s="3">
        <v>340.73</v>
      </c>
      <c r="E8" s="8">
        <f t="shared" si="0"/>
        <v>293.48751210635987</v>
      </c>
    </row>
    <row r="9" spans="1:5" x14ac:dyDescent="0.35">
      <c r="A9" t="s">
        <v>7</v>
      </c>
      <c r="B9" s="9">
        <v>43556</v>
      </c>
      <c r="C9" s="11">
        <v>1000</v>
      </c>
      <c r="D9" s="3">
        <v>342.79</v>
      </c>
      <c r="E9" s="8">
        <f t="shared" si="0"/>
        <v>291.72379591003238</v>
      </c>
    </row>
    <row r="10" spans="1:5" x14ac:dyDescent="0.35">
      <c r="A10" t="s">
        <v>7</v>
      </c>
      <c r="B10" s="9">
        <v>43586</v>
      </c>
      <c r="C10" s="11">
        <v>1000</v>
      </c>
      <c r="D10" s="3">
        <f>176.52*2</f>
        <v>353.04</v>
      </c>
      <c r="E10" s="8">
        <f t="shared" si="0"/>
        <v>283.25402220711533</v>
      </c>
    </row>
    <row r="11" spans="1:5" x14ac:dyDescent="0.35">
      <c r="A11" t="s">
        <v>7</v>
      </c>
      <c r="B11" s="9">
        <v>43617</v>
      </c>
      <c r="C11" s="11">
        <v>1000</v>
      </c>
      <c r="D11" s="3">
        <f>172.34*2</f>
        <v>344.68</v>
      </c>
      <c r="E11" s="8">
        <f t="shared" si="0"/>
        <v>290.1241731461065</v>
      </c>
    </row>
    <row r="12" spans="1:5" x14ac:dyDescent="0.35">
      <c r="A12" t="s">
        <v>7</v>
      </c>
      <c r="B12" s="9">
        <v>43647</v>
      </c>
      <c r="C12" s="11">
        <v>1000</v>
      </c>
      <c r="D12" s="3">
        <f>174.3*2</f>
        <v>348.6</v>
      </c>
      <c r="E12" s="8">
        <f t="shared" si="0"/>
        <v>286.86173264486519</v>
      </c>
    </row>
    <row r="13" spans="1:5" x14ac:dyDescent="0.35">
      <c r="A13" t="s">
        <v>7</v>
      </c>
      <c r="B13" s="9">
        <v>43678</v>
      </c>
      <c r="C13" s="11">
        <v>1000</v>
      </c>
      <c r="D13" s="3">
        <v>330.78</v>
      </c>
      <c r="E13" s="8">
        <f t="shared" si="0"/>
        <v>302.31573855734928</v>
      </c>
    </row>
    <row r="14" spans="1:5" x14ac:dyDescent="0.35">
      <c r="A14" t="s">
        <v>7</v>
      </c>
      <c r="B14" s="9">
        <v>43709</v>
      </c>
      <c r="C14" s="11">
        <v>1000</v>
      </c>
      <c r="D14" s="3">
        <v>331.98</v>
      </c>
      <c r="E14" s="8">
        <f t="shared" si="0"/>
        <v>301.22296523886979</v>
      </c>
    </row>
    <row r="15" spans="1:5" x14ac:dyDescent="0.35">
      <c r="A15" t="s">
        <v>7</v>
      </c>
      <c r="B15" s="9">
        <v>43739</v>
      </c>
      <c r="C15" s="11">
        <v>1000</v>
      </c>
      <c r="D15" s="3">
        <v>334.31</v>
      </c>
      <c r="E15" s="8">
        <f t="shared" si="0"/>
        <v>299.12356794591847</v>
      </c>
    </row>
    <row r="16" spans="1:5" x14ac:dyDescent="0.35">
      <c r="A16" t="s">
        <v>7</v>
      </c>
      <c r="B16" s="9">
        <v>43770</v>
      </c>
      <c r="C16" s="11">
        <v>1000</v>
      </c>
      <c r="D16" s="3">
        <f>163.48*2</f>
        <v>326.95999999999998</v>
      </c>
      <c r="E16" s="8">
        <f t="shared" si="0"/>
        <v>305.84781012967949</v>
      </c>
    </row>
    <row r="17" spans="1:5" x14ac:dyDescent="0.35">
      <c r="A17" t="s">
        <v>7</v>
      </c>
      <c r="B17" s="9">
        <v>43800</v>
      </c>
      <c r="C17" s="11">
        <v>1000</v>
      </c>
      <c r="D17" s="3">
        <f>164.87*2</f>
        <v>329.74</v>
      </c>
      <c r="E17" s="8">
        <f t="shared" si="0"/>
        <v>303.2692424334324</v>
      </c>
    </row>
    <row r="18" spans="1:5" x14ac:dyDescent="0.35">
      <c r="B18" s="9">
        <v>43830</v>
      </c>
      <c r="C18" s="7"/>
      <c r="D18" s="3">
        <f>169.85*2</f>
        <v>339.7</v>
      </c>
      <c r="E18" s="8">
        <v>0</v>
      </c>
    </row>
    <row r="19" spans="1:5" x14ac:dyDescent="0.35">
      <c r="B19" s="9"/>
    </row>
    <row r="20" spans="1:5" x14ac:dyDescent="0.35">
      <c r="A20" t="s">
        <v>8</v>
      </c>
      <c r="E20" s="12">
        <f>SUM(E6:E17)</f>
        <v>3583.8479645493949</v>
      </c>
    </row>
    <row r="21" spans="1:5" x14ac:dyDescent="0.35">
      <c r="E21" s="12"/>
    </row>
    <row r="22" spans="1:5" x14ac:dyDescent="0.35">
      <c r="A22" s="4" t="s">
        <v>9</v>
      </c>
      <c r="B22" s="4"/>
      <c r="C22" s="4"/>
      <c r="D22" s="4"/>
      <c r="E22" s="13">
        <f>E20*D18/100</f>
        <v>12174.331535574293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7" workbookViewId="0">
      <selection activeCell="K30" sqref="K30"/>
    </sheetView>
  </sheetViews>
  <sheetFormatPr defaultRowHeight="14.5" x14ac:dyDescent="0.35"/>
  <cols>
    <col min="3" max="3" width="25.81640625" customWidth="1"/>
  </cols>
  <sheetData>
    <row r="1" spans="1:4" x14ac:dyDescent="0.35">
      <c r="A1" t="s">
        <v>10</v>
      </c>
    </row>
    <row r="2" spans="1:4" x14ac:dyDescent="0.35">
      <c r="A2" t="s">
        <v>11</v>
      </c>
      <c r="D2">
        <v>45</v>
      </c>
    </row>
    <row r="3" spans="1:4" x14ac:dyDescent="0.35">
      <c r="A3" t="s">
        <v>12</v>
      </c>
      <c r="D3">
        <v>22</v>
      </c>
    </row>
    <row r="4" spans="1:4" x14ac:dyDescent="0.35">
      <c r="A4" t="s">
        <v>13</v>
      </c>
      <c r="D4">
        <v>10</v>
      </c>
    </row>
    <row r="5" spans="1:4" x14ac:dyDescent="0.35">
      <c r="A5" t="s">
        <v>14</v>
      </c>
      <c r="D5">
        <v>10</v>
      </c>
    </row>
    <row r="6" spans="1:4" x14ac:dyDescent="0.35">
      <c r="A6" t="s">
        <v>15</v>
      </c>
      <c r="D6">
        <v>8</v>
      </c>
    </row>
    <row r="7" spans="1:4" x14ac:dyDescent="0.35">
      <c r="A7" t="s">
        <v>16</v>
      </c>
      <c r="D7">
        <v>5</v>
      </c>
    </row>
    <row r="8" spans="1:4" x14ac:dyDescent="0.35">
      <c r="D8">
        <f>SUM(D2:D7)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K20" sqref="K20"/>
    </sheetView>
  </sheetViews>
  <sheetFormatPr defaultRowHeight="14.5" x14ac:dyDescent="0.35"/>
  <cols>
    <col min="1" max="1" width="13" customWidth="1"/>
  </cols>
  <sheetData>
    <row r="1" spans="1:5" ht="58" x14ac:dyDescent="0.35">
      <c r="A1" s="1" t="s">
        <v>4</v>
      </c>
      <c r="B1" s="2" t="s">
        <v>17</v>
      </c>
      <c r="C1" s="2" t="s">
        <v>18</v>
      </c>
      <c r="D1" s="2" t="s">
        <v>19</v>
      </c>
      <c r="E1" s="2" t="s">
        <v>20</v>
      </c>
    </row>
    <row r="2" spans="1:5" x14ac:dyDescent="0.35">
      <c r="A2" s="5">
        <v>44562</v>
      </c>
      <c r="B2" s="6">
        <f>156.54*2</f>
        <v>313.08</v>
      </c>
      <c r="C2" s="6">
        <v>291.27999999999997</v>
      </c>
      <c r="D2" s="6">
        <v>300.94</v>
      </c>
      <c r="E2" s="6">
        <v>281.77999999999997</v>
      </c>
    </row>
    <row r="3" spans="1:5" x14ac:dyDescent="0.35">
      <c r="A3" s="5">
        <v>44593</v>
      </c>
      <c r="B3" s="6">
        <v>325.51</v>
      </c>
      <c r="C3" s="6">
        <v>294.44</v>
      </c>
      <c r="D3" s="6">
        <v>304.60000000000002</v>
      </c>
      <c r="E3" s="6">
        <v>283.54000000000002</v>
      </c>
    </row>
    <row r="4" spans="1:5" x14ac:dyDescent="0.35">
      <c r="A4" s="5">
        <v>44621</v>
      </c>
      <c r="B4" s="6">
        <v>340.73</v>
      </c>
      <c r="C4" s="6">
        <v>294.58</v>
      </c>
      <c r="D4" s="6">
        <v>307.22000000000003</v>
      </c>
      <c r="E4" s="6">
        <v>285.32</v>
      </c>
    </row>
    <row r="5" spans="1:5" x14ac:dyDescent="0.35">
      <c r="A5" s="5">
        <v>44652</v>
      </c>
      <c r="B5" s="6">
        <v>342.79</v>
      </c>
      <c r="C5" s="6">
        <v>297.33999999999997</v>
      </c>
      <c r="D5" s="6">
        <v>309.54000000000002</v>
      </c>
      <c r="E5" s="6">
        <v>287.12</v>
      </c>
    </row>
    <row r="6" spans="1:5" x14ac:dyDescent="0.35">
      <c r="A6" s="5">
        <v>44682</v>
      </c>
      <c r="B6" s="6">
        <f>176.52*2</f>
        <v>353.04</v>
      </c>
      <c r="C6" s="6">
        <v>298</v>
      </c>
      <c r="D6" s="6">
        <v>315.82</v>
      </c>
      <c r="E6" s="6">
        <v>288.92</v>
      </c>
    </row>
    <row r="7" spans="1:5" x14ac:dyDescent="0.35">
      <c r="A7" s="5">
        <v>44713</v>
      </c>
      <c r="B7" s="6">
        <f>172.34*2</f>
        <v>344.68</v>
      </c>
      <c r="C7" s="6">
        <v>302.5</v>
      </c>
      <c r="D7" s="6">
        <v>318.39999999999998</v>
      </c>
      <c r="E7" s="6">
        <v>290.72000000000003</v>
      </c>
    </row>
    <row r="8" spans="1:5" x14ac:dyDescent="0.35">
      <c r="A8" s="5">
        <v>44743</v>
      </c>
      <c r="B8" s="6">
        <f>174.3*2</f>
        <v>348.6</v>
      </c>
      <c r="C8" s="6">
        <v>302.26</v>
      </c>
      <c r="D8" s="6">
        <v>322.39999999999998</v>
      </c>
      <c r="E8" s="6">
        <v>292.56</v>
      </c>
    </row>
    <row r="9" spans="1:5" x14ac:dyDescent="0.35">
      <c r="A9" s="5">
        <v>44774</v>
      </c>
      <c r="B9" s="6">
        <v>330.78</v>
      </c>
      <c r="C9" s="6">
        <v>304.54000000000002</v>
      </c>
      <c r="D9" s="6">
        <v>320.22000000000003</v>
      </c>
      <c r="E9" s="6">
        <v>294.39999999999998</v>
      </c>
    </row>
    <row r="10" spans="1:5" x14ac:dyDescent="0.35">
      <c r="A10" s="5">
        <v>44805</v>
      </c>
      <c r="B10" s="6">
        <v>331.98</v>
      </c>
      <c r="C10" s="6">
        <v>308.52</v>
      </c>
      <c r="D10" s="6">
        <v>316.58</v>
      </c>
      <c r="E10" s="6">
        <v>296.24</v>
      </c>
    </row>
    <row r="11" spans="1:5" x14ac:dyDescent="0.35">
      <c r="A11" s="5">
        <v>44835</v>
      </c>
      <c r="B11" s="6">
        <v>334.31</v>
      </c>
      <c r="C11" s="6">
        <v>311.56</v>
      </c>
      <c r="D11" s="6">
        <v>317.54000000000002</v>
      </c>
      <c r="E11" s="6">
        <v>298.10000000000002</v>
      </c>
    </row>
    <row r="12" spans="1:5" x14ac:dyDescent="0.35">
      <c r="A12" s="5">
        <v>44866</v>
      </c>
      <c r="B12" s="6">
        <f>163.48*2</f>
        <v>326.95999999999998</v>
      </c>
      <c r="C12" s="6">
        <v>315.36</v>
      </c>
      <c r="D12" s="6">
        <v>318.76</v>
      </c>
      <c r="E12" s="6">
        <v>299.98</v>
      </c>
    </row>
    <row r="13" spans="1:5" x14ac:dyDescent="0.35">
      <c r="A13" s="5">
        <v>44896</v>
      </c>
      <c r="B13" s="6">
        <f>164.87*2</f>
        <v>329.74</v>
      </c>
      <c r="C13" s="6">
        <v>315.95999999999998</v>
      </c>
      <c r="D13" s="6">
        <v>319.56</v>
      </c>
      <c r="E13" s="6">
        <v>301.86</v>
      </c>
    </row>
    <row r="14" spans="1:5" x14ac:dyDescent="0.35">
      <c r="A14" s="5">
        <v>44926</v>
      </c>
      <c r="B14" s="6">
        <f>169.85*2</f>
        <v>339.7</v>
      </c>
      <c r="C14" s="6">
        <v>317.89999999999998</v>
      </c>
      <c r="D14" s="6">
        <v>320.45999999999998</v>
      </c>
      <c r="E14" s="6">
        <v>303.76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6" ma:contentTypeDescription="Create a new document." ma:contentTypeScope="" ma:versionID="a5ed57de60672ab1e6f83d262e2a5dc5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b46257e84761f59f63a343e9aa33abf0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F956E-2E4D-49EA-91C3-D3F685E2425C}">
  <ds:schemaRefs>
    <ds:schemaRef ds:uri="http://purl.org/dc/terms/"/>
    <ds:schemaRef ds:uri="http://purl.org/dc/dcmitype/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B68ACD-911D-447C-80A2-EEDD01A32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93D678-8DDE-4472-B772-F33B5C436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Fund transactions for N Patel</vt:lpstr>
      <vt:lpstr>Equity breakdown</vt:lpstr>
      <vt:lpstr>ProtectAll Unit Prices 2022</vt:lpstr>
    </vt:vector>
  </TitlesOfParts>
  <Manager/>
  <Company>Apollo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AEG User</dc:creator>
  <cp:keywords/>
  <dc:description/>
  <cp:lastModifiedBy>Greg Ardan</cp:lastModifiedBy>
  <cp:revision/>
  <dcterms:created xsi:type="dcterms:W3CDTF">2019-09-26T11:28:54Z</dcterms:created>
  <dcterms:modified xsi:type="dcterms:W3CDTF">2023-01-09T16:03:30Z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